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FD32A80E-890C-4A4A-88ED-0DFD3E4B38F7}"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<sst xmlns="http://schemas.openxmlformats.org/spreadsheetml/2006/main" count="1743" uniqueCount="1174">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</sst>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topLeftCell="A4"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327</v>
      </c>
      <c r="B10" s="172"/>
      <c r="C10" s="172"/>
      <c r="D10" s="169" t="str">
        <f>VLOOKUP(A10,listado,2,0)</f>
        <v>Experto/a 3</v>
      </c>
      <c r="E10" s="169"/>
      <c r="F10" s="169"/>
      <c r="G10" s="166" t="str">
        <f>VLOOKUP(A10,listado,3,0)</f>
        <v>Gestión de indicadores de PMO</v>
      </c>
      <c r="H10" s="166"/>
      <c r="I10" s="166"/>
      <c r="J10" s="166"/>
      <c r="K10" s="169" t="str">
        <f>VLOOKUP(A10,listado,4,0)</f>
        <v>Madrid</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Formación y/o Certificación en Gestión de Proyectos PMP.
Formación y/o Certificación en Sistemas Analíticos de Bussiness Intelligence.</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15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x14ac:dyDescent="0.3">
      <c r="A20" s="49" t="s">
        <v>38</v>
      </c>
      <c r="B20" s="200" t="str">
        <f>VLOOKUP(A10,listado,7,0)</f>
        <v>Al menos 15  años de experiencia global  en el sector de las Tecnologías de la Información.</v>
      </c>
      <c r="C20" s="201"/>
      <c r="D20" s="201"/>
      <c r="E20" s="201"/>
      <c r="F20" s="201"/>
      <c r="G20" s="201"/>
      <c r="H20" s="201"/>
      <c r="I20" s="62"/>
      <c r="J20" s="186"/>
      <c r="K20" s="186"/>
      <c r="L20" s="187"/>
    </row>
    <row r="21" spans="1:12" s="2" customFormat="1" ht="60" customHeight="1" thickBot="1" x14ac:dyDescent="0.3">
      <c r="A21" s="49" t="s">
        <v>39</v>
      </c>
      <c r="B21" s="200" t="str">
        <f>VLOOKUP(A10,listado,8,0)</f>
        <v>Al menos 5 años de experiencia en Oficinas de Gestión de Proyectos.</v>
      </c>
      <c r="C21" s="200"/>
      <c r="D21" s="200"/>
      <c r="E21" s="200"/>
      <c r="F21" s="200"/>
      <c r="G21" s="200"/>
      <c r="H21" s="200"/>
      <c r="I21" s="62"/>
      <c r="J21" s="186"/>
      <c r="K21" s="186"/>
      <c r="L21" s="187"/>
    </row>
    <row r="22" spans="1:12" s="2" customFormat="1" ht="60" customHeight="1" thickBot="1" x14ac:dyDescent="0.3">
      <c r="A22" s="49" t="s">
        <v>40</v>
      </c>
      <c r="B22" s="200" t="str">
        <f>VLOOKUP(A10,listado,9,0)</f>
        <v>Al menos 5 años de experiencia en la aplicación de sistemas analíticos para el establecimiento de indicadores y el análisis descriptivo.</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65.400000000000006" customHeight="1" thickBot="1" x14ac:dyDescent="0.3">
      <c r="A24" s="160" t="str">
        <f>VLOOKUP(A10,listado,10,0)</f>
        <v>Al menos 5 años de experiencia en gestión del portfolio de productos y servicios.</v>
      </c>
      <c r="B24" s="161"/>
      <c r="C24" s="161"/>
      <c r="D24" s="161"/>
      <c r="E24" s="161"/>
      <c r="F24" s="161"/>
      <c r="G24" s="161"/>
      <c r="H24" s="162"/>
      <c r="I24" s="62"/>
      <c r="J24" s="186"/>
      <c r="K24" s="186"/>
      <c r="L24" s="187"/>
    </row>
    <row r="25" spans="1:12" s="2" customFormat="1" ht="65.400000000000006" customHeight="1" thickBot="1" x14ac:dyDescent="0.3">
      <c r="A25" s="160" t="str">
        <f>VLOOKUP(A10,listado,11,0)</f>
        <v>Al menos 5 años de experiencia en la aplicación de metodologías normalizadas para la gestión de proyectos, servicios y/o calidad, como normas ISO.</v>
      </c>
      <c r="B25" s="161"/>
      <c r="C25" s="161"/>
      <c r="D25" s="161"/>
      <c r="E25" s="161"/>
      <c r="F25" s="161"/>
      <c r="G25" s="161"/>
      <c r="H25" s="162"/>
      <c r="I25" s="62"/>
      <c r="J25" s="186"/>
      <c r="K25" s="186"/>
      <c r="L25" s="187"/>
    </row>
    <row r="26" spans="1:12" s="2" customFormat="1" ht="65.400000000000006" customHeight="1" thickBot="1" x14ac:dyDescent="0.3">
      <c r="A26" s="160" t="str">
        <f>VLOOKUP(A10,listado,12,0)</f>
        <v>Al menos 3 años de experiencia en la aplicación de modelos de Assessment para medir madurez de procesos (maturity model assessment).</v>
      </c>
      <c r="B26" s="161"/>
      <c r="C26" s="161"/>
      <c r="D26" s="161"/>
      <c r="E26" s="161"/>
      <c r="F26" s="161"/>
      <c r="G26" s="161"/>
      <c r="H26" s="162"/>
      <c r="I26" s="62"/>
      <c r="J26" s="186"/>
      <c r="K26" s="186"/>
      <c r="L26" s="187"/>
    </row>
    <row r="27" spans="1:12" s="2" customFormat="1" ht="65.400000000000006" customHeight="1" thickBot="1" x14ac:dyDescent="0.3">
      <c r="A27" s="160">
        <f>VLOOKUP(A10,listado,13,0)</f>
        <v>0</v>
      </c>
      <c r="B27" s="161"/>
      <c r="C27" s="161"/>
      <c r="D27" s="161"/>
      <c r="E27" s="161"/>
      <c r="F27" s="161"/>
      <c r="G27" s="161"/>
      <c r="H27" s="162"/>
      <c r="I27" s="62"/>
      <c r="J27" s="186"/>
      <c r="K27" s="186"/>
      <c r="L27" s="187"/>
    </row>
    <row r="28" spans="1:12" s="2" customFormat="1" ht="65.400000000000006" customHeight="1" thickBot="1" x14ac:dyDescent="0.3">
      <c r="A28" s="160">
        <f>VLOOKUP(A10,listado,14,0)</f>
        <v>0</v>
      </c>
      <c r="B28" s="161"/>
      <c r="C28" s="161"/>
      <c r="D28" s="161"/>
      <c r="E28" s="161"/>
      <c r="F28" s="161"/>
      <c r="G28" s="161"/>
      <c r="H28" s="162"/>
      <c r="I28" s="62"/>
      <c r="J28" s="186"/>
      <c r="K28" s="186"/>
      <c r="L28" s="187"/>
    </row>
    <row r="29" spans="1:12" s="2" customFormat="1" ht="65.400000000000006"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t="str">
        <f>VLOOKUP(A10,listado,16,0)</f>
        <v>Nivel B2 de Inglés</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J9bkYUOOVltjgPnr+qHjTiJ6jgL/DjlhBqaho6IbyQT+N7Bt3CB5IAq6J5tznhb2Hnd/8R8wLPegSVN5uZ4Vzw==" saltValue="hMRPVeBnAlwBTmn3mw92GQ=="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2024-04-28T18:16:18Z</dcterms:modified>
</cp:coreProperties>
</file>